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ityofdryden-my.sharepoint.com/personal/adeschene_dryden_ca1/Documents/Documents/"/>
    </mc:Choice>
  </mc:AlternateContent>
  <xr:revisionPtr revIDLastSave="0" documentId="8_{99E59B14-C235-4148-9FCE-F6C8B38A7D02}" xr6:coauthVersionLast="47" xr6:coauthVersionMax="47" xr10:uidLastSave="{00000000-0000-0000-0000-000000000000}"/>
  <bookViews>
    <workbookView xWindow="3465" yWindow="3465" windowWidth="23175" windowHeight="11295" xr2:uid="{A657D84F-C646-428B-8C04-B2252A3977A0}"/>
  </bookViews>
  <sheets>
    <sheet name="Sheet1" sheetId="1" r:id="rId1"/>
  </sheets>
  <definedNames>
    <definedName name="_xlnm.Print_Area" localSheetId="0">Sheet1!$A$1:$F$130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54" i="1"/>
  <c r="F53" i="1"/>
  <c r="F89" i="1"/>
  <c r="F88" i="1"/>
  <c r="F104" i="1"/>
  <c r="F85" i="1"/>
  <c r="F86" i="1"/>
  <c r="F87" i="1"/>
  <c r="F90" i="1"/>
  <c r="F91" i="1"/>
  <c r="D71" i="1"/>
  <c r="D72" i="1"/>
  <c r="D67" i="1"/>
  <c r="F21" i="1" l="1"/>
  <c r="F17" i="1"/>
  <c r="F16" i="1"/>
  <c r="F25" i="1"/>
  <c r="F8" i="1"/>
  <c r="F9" i="1" s="1"/>
  <c r="F81" i="1"/>
  <c r="F102" i="1"/>
  <c r="F103" i="1"/>
  <c r="F101" i="1"/>
  <c r="F97" i="1"/>
  <c r="F98" i="1"/>
  <c r="F99" i="1"/>
  <c r="F96" i="1"/>
  <c r="F94" i="1"/>
  <c r="F93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67" i="1"/>
  <c r="F63" i="1"/>
  <c r="F49" i="1"/>
  <c r="F50" i="1"/>
  <c r="F51" i="1"/>
  <c r="F52" i="1"/>
  <c r="F55" i="1"/>
  <c r="F56" i="1"/>
  <c r="F57" i="1"/>
  <c r="F58" i="1"/>
  <c r="F59" i="1"/>
  <c r="F60" i="1"/>
  <c r="F61" i="1"/>
  <c r="F48" i="1"/>
  <c r="F41" i="1"/>
  <c r="F42" i="1"/>
  <c r="F43" i="1"/>
  <c r="F44" i="1"/>
  <c r="F35" i="1"/>
  <c r="F36" i="1"/>
  <c r="F37" i="1"/>
  <c r="F34" i="1"/>
  <c r="F31" i="1"/>
  <c r="F32" i="1"/>
  <c r="F30" i="1"/>
  <c r="F26" i="1"/>
  <c r="F24" i="1"/>
  <c r="F23" i="1"/>
  <c r="F20" i="1"/>
  <c r="F15" i="1"/>
  <c r="F14" i="1"/>
  <c r="F12" i="1"/>
  <c r="F105" i="1" l="1"/>
  <c r="F82" i="1"/>
  <c r="F64" i="1"/>
  <c r="F27" i="1"/>
  <c r="D39" i="1"/>
  <c r="F39" i="1" s="1"/>
  <c r="D40" i="1"/>
  <c r="F40" i="1" s="1"/>
  <c r="F45" i="1" l="1"/>
  <c r="F113" i="1" s="1"/>
  <c r="F121" i="1"/>
  <c r="F117" i="1"/>
  <c r="F111" i="1"/>
  <c r="F115" i="1"/>
  <c r="F109" i="1"/>
  <c r="F119" i="1" l="1"/>
  <c r="F123" i="1" s="1"/>
  <c r="F125" i="1" s="1"/>
  <c r="F127" i="1" l="1"/>
</calcChain>
</file>

<file path=xl/sharedStrings.xml><?xml version="1.0" encoding="utf-8"?>
<sst xmlns="http://schemas.openxmlformats.org/spreadsheetml/2006/main" count="213" uniqueCount="150">
  <si>
    <t>FORM OF TENDER
SCHEDULE OF PRICES</t>
  </si>
  <si>
    <t>ITEM</t>
  </si>
  <si>
    <t>DESCRIPTION</t>
  </si>
  <si>
    <t>UNIT</t>
  </si>
  <si>
    <t xml:space="preserve"> UNIT PRICE</t>
  </si>
  <si>
    <t>AMOUNT</t>
  </si>
  <si>
    <t>A</t>
  </si>
  <si>
    <t>GENERAL</t>
  </si>
  <si>
    <t>l.s.</t>
  </si>
  <si>
    <t>Insurance and Bonding</t>
  </si>
  <si>
    <t>Subtotal GENERAL (EXCLUSIVE OF H.S.T.)</t>
  </si>
  <si>
    <t>B</t>
  </si>
  <si>
    <t>C</t>
  </si>
  <si>
    <r>
      <t>m</t>
    </r>
    <r>
      <rPr>
        <vertAlign val="superscript"/>
        <sz val="10"/>
        <rFont val="Arial"/>
        <family val="2"/>
      </rPr>
      <t>2</t>
    </r>
  </si>
  <si>
    <t>tonne</t>
  </si>
  <si>
    <t>l.m.</t>
  </si>
  <si>
    <t>ea.</t>
  </si>
  <si>
    <t>E</t>
  </si>
  <si>
    <r>
      <t>m</t>
    </r>
    <r>
      <rPr>
        <vertAlign val="superscript"/>
        <sz val="10"/>
        <rFont val="Arial"/>
        <family val="2"/>
      </rPr>
      <t>3</t>
    </r>
  </si>
  <si>
    <t>SUMMARY OF TENDER</t>
  </si>
  <si>
    <t>A. GENERAL</t>
  </si>
  <si>
    <t>TOTAL TENDER PRICE EXCLUDING PROVISIONAL</t>
  </si>
  <si>
    <t>TOTAL TENDER PRICE INCLUDING PROVISIONAL (BEFORE H.S.T.)</t>
  </si>
  <si>
    <t>H.S.T.</t>
  </si>
  <si>
    <t>TOTAL TENDER PRICE INCLUDING PROVISIONAL AND H.S.T.</t>
  </si>
  <si>
    <t>Note: All work shown on drawings shall be included in the unit prices.  If a specific item does not exist for a work item then that work is considered incidental to other items listed on the Tender.</t>
  </si>
  <si>
    <t>SANITARY SEWER</t>
  </si>
  <si>
    <t xml:space="preserve">Remove existing manhole c/w frame &amp; cover </t>
  </si>
  <si>
    <t>ea</t>
  </si>
  <si>
    <t>Supply and install precast concrete manhole  c/w frame &amp; cover</t>
  </si>
  <si>
    <t>2a</t>
  </si>
  <si>
    <t>v.m</t>
  </si>
  <si>
    <t>2b</t>
  </si>
  <si>
    <t>l.m</t>
  </si>
  <si>
    <t>5a</t>
  </si>
  <si>
    <t>5b</t>
  </si>
  <si>
    <t>a) New 525mmø corrugated HDPE pipe</t>
  </si>
  <si>
    <t>CCTV Inspection (main line)</t>
  </si>
  <si>
    <t>STORM SEWER</t>
  </si>
  <si>
    <t>Subtotal SANITARY SEWER (EXCLUSIVE H.S.T.)</t>
  </si>
  <si>
    <t>Remove existing catchbasin c/w frame, grate &amp; lead</t>
  </si>
  <si>
    <t>Supply and install 1200mmØ precast concrete manhole  c/w frame &amp; cover (OPSD 401.010  Type 'B' &amp; 701.010)</t>
  </si>
  <si>
    <t>v.m.</t>
  </si>
  <si>
    <t>Supply and install precast concrete catchbasin manhole  c/w frame, grate &amp; 300 mm sump</t>
  </si>
  <si>
    <t>Supply and install 250 mm catch basin lead (PVC SDR 35)</t>
  </si>
  <si>
    <t>Supply and install 300 mm catch basin lead (PVC SDR 35)</t>
  </si>
  <si>
    <t>Complete asbestos abatement for removal and disposal of asbestos cement sanitary and storm sewer piping</t>
  </si>
  <si>
    <t>WATERMAIN</t>
  </si>
  <si>
    <t>Provide temporary potable water</t>
  </si>
  <si>
    <t>Supply and install 300mmØ gate valve complete</t>
  </si>
  <si>
    <t>Connect existing 300mmØ watermain to new 300mmØ watermain c/w  coupler</t>
  </si>
  <si>
    <t>Connect existing 300mmØ watermain to new 300mmØ watermain c/w  tee</t>
  </si>
  <si>
    <t>Connect existing 150mmØ watermain to new 300mmØ watermain c/w  tee cross and reducers</t>
  </si>
  <si>
    <t>Complete watermain lowering to existing 150mmØ watermain</t>
  </si>
  <si>
    <t>Reconnect existing water service to watermain c/w new corporation stop</t>
  </si>
  <si>
    <t>Subtotal WATERMAIN (EXCLUSIVE OF H.S.T.)</t>
  </si>
  <si>
    <t>ROAD WORKS</t>
  </si>
  <si>
    <t>Subtotal ROAD WORKS (EXCLUSIVE OF H.S.T.)</t>
  </si>
  <si>
    <t>Common excavation</t>
  </si>
  <si>
    <t>Remove concrete sidewalk complete</t>
  </si>
  <si>
    <t>Remove curb &amp; gutter c/w subdrain (where req’d)</t>
  </si>
  <si>
    <t>Supply &amp; install 150mm granular ‘A’ base</t>
  </si>
  <si>
    <t>Sawcut and mill existing asphalt surface for butt joints</t>
  </si>
  <si>
    <t>Supply &amp; install concrete sidewalk c/w granular base</t>
  </si>
  <si>
    <t>Supply &amp; install concrete barrier curb &amp; gutter c/w perforated subdrain</t>
  </si>
  <si>
    <t>ea (set)</t>
  </si>
  <si>
    <t>Additional excavation</t>
  </si>
  <si>
    <t>Supply, install and compact clearstone</t>
  </si>
  <si>
    <t>Watermain lowering</t>
  </si>
  <si>
    <t>B. SANITARY SEWER</t>
  </si>
  <si>
    <t>C. STORM SEWER</t>
  </si>
  <si>
    <t>F</t>
  </si>
  <si>
    <t>Subtotal STORM SEWER (EXCLUSIVE H.S.T.)</t>
  </si>
  <si>
    <t>a) 1200mmØ(OPSD 400.070  &amp; 701.010)</t>
  </si>
  <si>
    <t>b) 1500mmØ(OPSD 400.070  &amp; 701.011)</t>
  </si>
  <si>
    <t xml:space="preserve">a) New 525mmø corrugated HDPE pipe </t>
  </si>
  <si>
    <t>b) New 600mmø corrugated HDPE pipe</t>
  </si>
  <si>
    <t>c) New 750mmø corrugated HDPE pipe</t>
  </si>
  <si>
    <t xml:space="preserve">a) New 250mmØ PVC (SDR 35) </t>
  </si>
  <si>
    <t xml:space="preserve">b) New 300mmØ PVC (SDR 35) </t>
  </si>
  <si>
    <t>a) 1200mmØ (OPSD 401.010 Type 'A' &amp; 701.010)</t>
  </si>
  <si>
    <t>b) 1500Ø mm (OPSD 401.010 Type 'A' &amp; 701.011)</t>
  </si>
  <si>
    <t>PROVISIONAL</t>
  </si>
  <si>
    <t>Subtotal PROVISIONAL(EXCLUSIVE OF H.S.T.)</t>
  </si>
  <si>
    <t xml:space="preserve">Restoration of disturbed areas </t>
  </si>
  <si>
    <t>Adjustment to existing</t>
  </si>
  <si>
    <t xml:space="preserve">Supply and install 50mm thick HI-40 rigid insulation </t>
  </si>
  <si>
    <t>Supply &amp; install new exterior hose bib and connect to the residence existing plumbing system</t>
  </si>
  <si>
    <t>Supply &amp; install concrete barrier curb &amp; gutter (no perforated subdrain)</t>
  </si>
  <si>
    <t>D. WATERMAIN</t>
  </si>
  <si>
    <t>E. ROAD WORKS</t>
  </si>
  <si>
    <t>F. PROVISIONAL</t>
  </si>
  <si>
    <r>
      <t>a)</t>
    </r>
    <r>
      <rPr>
        <sz val="10"/>
        <color theme="1"/>
        <rFont val="Times New Roman"/>
        <family val="1"/>
      </rPr>
      <t xml:space="preserve">   </t>
    </r>
    <r>
      <rPr>
        <sz val="10"/>
        <color theme="1"/>
        <rFont val="Arial"/>
        <family val="2"/>
      </rPr>
      <t xml:space="preserve">20mm Type ‘K’ soft copper </t>
    </r>
  </si>
  <si>
    <r>
      <t>a)</t>
    </r>
    <r>
      <rPr>
        <sz val="10"/>
        <color theme="1"/>
        <rFont val="Times New Roman"/>
        <family val="1"/>
      </rPr>
      <t xml:space="preserve">   </t>
    </r>
    <r>
      <rPr>
        <sz val="10"/>
        <color theme="1"/>
        <rFont val="Arial"/>
        <family val="2"/>
      </rPr>
      <t>50mm Type ‘K’ soft copper</t>
    </r>
  </si>
  <si>
    <r>
      <t>a)</t>
    </r>
    <r>
      <rPr>
        <sz val="10"/>
        <color theme="1"/>
        <rFont val="Times New Roman"/>
        <family val="1"/>
      </rPr>
      <t xml:space="preserve">   </t>
    </r>
    <r>
      <rPr>
        <sz val="10"/>
        <color theme="1"/>
        <rFont val="Arial"/>
        <family val="2"/>
      </rPr>
      <t xml:space="preserve"> Grassed area</t>
    </r>
  </si>
  <si>
    <r>
      <t>m</t>
    </r>
    <r>
      <rPr>
        <vertAlign val="superscript"/>
        <sz val="10"/>
        <color theme="1"/>
        <rFont val="Arial"/>
        <family val="2"/>
      </rPr>
      <t>2</t>
    </r>
  </si>
  <si>
    <r>
      <t>b)</t>
    </r>
    <r>
      <rPr>
        <sz val="10"/>
        <color theme="1"/>
        <rFont val="Times New Roman"/>
        <family val="1"/>
      </rPr>
      <t xml:space="preserve">   </t>
    </r>
    <r>
      <rPr>
        <sz val="10"/>
        <color theme="1"/>
        <rFont val="Arial"/>
        <family val="2"/>
      </rPr>
      <t>Asphalt area</t>
    </r>
  </si>
  <si>
    <r>
      <t>c)</t>
    </r>
    <r>
      <rPr>
        <sz val="10"/>
        <color theme="1"/>
        <rFont val="Times New Roman"/>
        <family val="1"/>
      </rPr>
      <t xml:space="preserve">   </t>
    </r>
    <r>
      <rPr>
        <sz val="10"/>
        <color theme="1"/>
        <rFont val="Arial"/>
        <family val="2"/>
      </rPr>
      <t>Concrete area</t>
    </r>
  </si>
  <si>
    <r>
      <t>d)</t>
    </r>
    <r>
      <rPr>
        <sz val="10"/>
        <color theme="1"/>
        <rFont val="Times New Roman"/>
        <family val="1"/>
      </rPr>
      <t xml:space="preserve">   </t>
    </r>
    <r>
      <rPr>
        <sz val="10"/>
        <color theme="1"/>
        <rFont val="Arial"/>
        <family val="2"/>
      </rPr>
      <t>Granular area</t>
    </r>
  </si>
  <si>
    <r>
      <t>b)</t>
    </r>
    <r>
      <rPr>
        <sz val="10"/>
        <color theme="1"/>
        <rFont val="Times New Roman"/>
        <family val="1"/>
      </rPr>
      <t xml:space="preserve">   </t>
    </r>
    <r>
      <rPr>
        <sz val="10"/>
        <color theme="1"/>
        <rFont val="Arial"/>
        <family val="2"/>
      </rPr>
      <t>Catchbasin</t>
    </r>
  </si>
  <si>
    <r>
      <t>c)</t>
    </r>
    <r>
      <rPr>
        <sz val="10"/>
        <color theme="1"/>
        <rFont val="Times New Roman"/>
        <family val="1"/>
      </rPr>
      <t xml:space="preserve">   </t>
    </r>
    <r>
      <rPr>
        <sz val="10"/>
        <color theme="1"/>
        <rFont val="Arial"/>
        <family val="2"/>
      </rPr>
      <t>Valves and boxes</t>
    </r>
  </si>
  <si>
    <t>Supply &amp; install 500mm granular ‘B’ sub-base</t>
  </si>
  <si>
    <r>
      <t>m</t>
    </r>
    <r>
      <rPr>
        <vertAlign val="superscript"/>
        <sz val="10"/>
        <color rgb="FF000000"/>
        <rFont val="Arial"/>
        <family val="2"/>
      </rPr>
      <t>2</t>
    </r>
  </si>
  <si>
    <t>Remove &amp; dispose of interlocking pavers</t>
  </si>
  <si>
    <t>Remove existing sanitary sewer pipe and replace with new (SDR 35) pipe complete, including restoration to bottom of granular 'B'</t>
  </si>
  <si>
    <t>QUANTITY</t>
  </si>
  <si>
    <t>Connect existing 150mmØ watermain to new 150mmØ watermain c/w  tee cross and reducers</t>
  </si>
  <si>
    <t>Connect existing 200mmØ watermain to new 200mmØ watermain c/w  tee cross and reducers</t>
  </si>
  <si>
    <t>Remove and replace hydrant complete, including restoration to bottom of granular 'B'</t>
  </si>
  <si>
    <t>Supply and install concrete catchbasin (standard height) c/w frame &amp; grate (OPSD 400.080 &amp; 705.010)</t>
  </si>
  <si>
    <t>Supply and install concrete catchbasin inlet (COTB S-109) c/w frame &amp; grate (OPSD 400.080)</t>
  </si>
  <si>
    <t>6a</t>
  </si>
  <si>
    <t>6b</t>
  </si>
  <si>
    <t>Line Painting</t>
  </si>
  <si>
    <t>Supply &amp; install tactile walking surface in sidewalk ramp at intersections (OPSD 310.030 &amp; 310.039)</t>
  </si>
  <si>
    <t>10a</t>
  </si>
  <si>
    <t>10b</t>
  </si>
  <si>
    <t>10c</t>
  </si>
  <si>
    <t xml:space="preserve">Remove existing 250mmØ sanitary sewer pipe and complete restoration with granular 'B' to bottom of subbase </t>
  </si>
  <si>
    <t>Remove existing 300mmØ sanitary sewer pipe and complete restoration with granular 'B' to bottom of subbase</t>
  </si>
  <si>
    <t>Remove existing sanitary sewer pipe and replace with new corrugated HDPE pipe complete, including complete restoration with granular 'B' to bottom of subbase</t>
  </si>
  <si>
    <t>Remove existing sanitary service and replace with new 150mmØ PVC (SDR 28) pipe c/w tee &amp; coupler and complete restoration with granular 'B' to bottom of subbase</t>
  </si>
  <si>
    <t>Remove existing manhole or catchbasin manhole c/w frame &amp; cover or grate &amp; lead</t>
  </si>
  <si>
    <t>4b</t>
  </si>
  <si>
    <t>4a</t>
  </si>
  <si>
    <t>7a</t>
  </si>
  <si>
    <t>7b</t>
  </si>
  <si>
    <t>7c</t>
  </si>
  <si>
    <t>Remove existing storm sewer pipe and replace with new corrugated HDPE storm pipe complete, including complete restoration with granular 'B' to bottom of subbase</t>
  </si>
  <si>
    <t>Remove existing watermain including valves and appurtenances and supply and install new 300mmØ PVC(DR 18) watermain pipe complete, including complete restoration with granular 'B' to bottom of subbase</t>
  </si>
  <si>
    <t>Remove existing watermain including valves and appurtenances and supply and install new 200mmØ PVC(DR 18) watermain pipe complete, including complete restoration with granular 'B' to bottom of subbase</t>
  </si>
  <si>
    <t>Remove existing watermain including valves and appurtenances and supply and install new 150mmØ PVC(DR 18) watermain pipe complete, including complete restoration with granular 'B' to bottom of subbase</t>
  </si>
  <si>
    <t>Supply and install non-woven geotextile</t>
  </si>
  <si>
    <r>
      <t>a)</t>
    </r>
    <r>
      <rPr>
        <sz val="10"/>
        <color theme="1"/>
        <rFont val="Times New Roman"/>
        <family val="1"/>
      </rPr>
      <t xml:space="preserve">   </t>
    </r>
    <r>
      <rPr>
        <sz val="10"/>
        <color theme="1"/>
        <rFont val="Arial"/>
        <family val="2"/>
      </rPr>
      <t>Manhole</t>
    </r>
  </si>
  <si>
    <t>Provide and maintain Contract Administrator site office trailer</t>
  </si>
  <si>
    <t>Supply, install and compact granular 'A'</t>
  </si>
  <si>
    <t>Supply, install and compact granular 'B'</t>
  </si>
  <si>
    <t>8a</t>
  </si>
  <si>
    <t>10d</t>
  </si>
  <si>
    <t>11a</t>
  </si>
  <si>
    <t>11b</t>
  </si>
  <si>
    <t>11c</t>
  </si>
  <si>
    <t>D</t>
  </si>
  <si>
    <t>Supply and install 200mmØ gate valve complete</t>
  </si>
  <si>
    <t>Supply and install 150mmØ gate valve complete</t>
  </si>
  <si>
    <t>15a</t>
  </si>
  <si>
    <t xml:space="preserve">a) New 150mmØ PVC (SDR 35) </t>
  </si>
  <si>
    <t>5c</t>
  </si>
  <si>
    <t xml:space="preserve">Supply &amp; install 40mm  Superpave 19.0 binder course (1 lift) </t>
  </si>
  <si>
    <t>Supply &amp; install 40mm  Superpave 12.5 surface course (1 lift) c/w tack coat between surface and binder course lifts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</si>
</sst>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;_(&quot;$&quot;* \(#,##0\);_(&quot;$&quot;* &quot;-&quot;??_);_(@_)"/>
    <numFmt numFmtId="165" formatCode="0.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vertAlign val="superscript"/>
      <sz val="10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sz val="8"/>
      <name val="Aptos Narrow"/>
      <family val="2"/>
      <scheme val="minor"/>
    </font>
    <font>
      <sz val="10"/>
      <color rgb="FF000000"/>
      <name val="Arial"/>
      <family val="2"/>
    </font>
    <font>
      <sz val="10"/>
      <color theme="1"/>
      <name val="Times New Roman"/>
      <family val="1"/>
    </font>
    <font>
      <vertAlign val="superscript"/>
      <sz val="10"/>
      <color theme="1"/>
      <name val="Arial"/>
      <family val="2"/>
    </font>
    <font>
      <vertAlign val="superscript"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22D50"/>
        <bgColor indexed="64"/>
      </patternFill>
    </fill>
    <fill>
      <patternFill patternType="solid">
        <fgColor rgb="FFFFFFFF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double">
        <color indexed="64"/>
      </top>
      <bottom style="double">
        <color auto="1"/>
      </bottom>
      <diagonal/>
    </border>
    <border>
      <left/>
      <right/>
      <top style="double">
        <color indexed="64"/>
      </top>
      <bottom style="double">
        <color auto="1"/>
      </bottom>
      <diagonal/>
    </border>
    <border>
      <left/>
      <right style="medium">
        <color indexed="64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56">
    <xf numFmtId="0" fontId="0" fillId="0" borderId="0" xfId="0"/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164" fontId="6" fillId="0" borderId="16" xfId="1" applyNumberFormat="1" applyFont="1" applyBorder="1" applyAlignment="1" applyProtection="1">
      <alignment horizontal="center"/>
      <protection locked="0"/>
    </xf>
    <xf numFmtId="164" fontId="6" fillId="0" borderId="17" xfId="1" applyNumberFormat="1" applyFont="1" applyBorder="1" applyAlignment="1" applyProtection="1">
      <alignment horizontal="center"/>
    </xf>
    <xf numFmtId="0" fontId="6" fillId="0" borderId="18" xfId="0" applyFont="1" applyBorder="1" applyAlignment="1">
      <alignment horizontal="center"/>
    </xf>
    <xf numFmtId="0" fontId="4" fillId="0" borderId="10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164" fontId="4" fillId="0" borderId="9" xfId="1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" fontId="6" fillId="4" borderId="19" xfId="0" applyNumberFormat="1" applyFont="1" applyFill="1" applyBorder="1" applyAlignment="1">
      <alignment horizontal="center" vertical="center"/>
    </xf>
    <xf numFmtId="164" fontId="6" fillId="4" borderId="15" xfId="1" applyNumberFormat="1" applyFont="1" applyFill="1" applyBorder="1" applyAlignment="1" applyProtection="1">
      <alignment horizontal="center" vertical="center"/>
      <protection locked="0"/>
    </xf>
    <xf numFmtId="164" fontId="6" fillId="4" borderId="17" xfId="1" applyNumberFormat="1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1" fontId="6" fillId="4" borderId="20" xfId="0" applyNumberFormat="1" applyFont="1" applyFill="1" applyBorder="1" applyAlignment="1">
      <alignment horizontal="center" vertical="center"/>
    </xf>
    <xf numFmtId="164" fontId="6" fillId="4" borderId="16" xfId="1" applyNumberFormat="1" applyFont="1" applyFill="1" applyBorder="1" applyAlignment="1" applyProtection="1">
      <alignment horizontal="center" vertical="center"/>
      <protection locked="0"/>
    </xf>
    <xf numFmtId="0" fontId="6" fillId="4" borderId="16" xfId="0" applyFont="1" applyFill="1" applyBorder="1" applyAlignment="1">
      <alignment horizontal="left" vertical="center" wrapText="1" indent="3"/>
    </xf>
    <xf numFmtId="1" fontId="2" fillId="4" borderId="20" xfId="0" applyNumberFormat="1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left" vertical="center" indent="3"/>
    </xf>
    <xf numFmtId="1" fontId="2" fillId="4" borderId="21" xfId="0" applyNumberFormat="1" applyFont="1" applyFill="1" applyBorder="1" applyAlignment="1">
      <alignment horizontal="center" vertical="center"/>
    </xf>
    <xf numFmtId="164" fontId="6" fillId="4" borderId="18" xfId="1" applyNumberFormat="1" applyFont="1" applyFill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>
      <alignment horizontal="left" vertical="center"/>
    </xf>
    <xf numFmtId="164" fontId="4" fillId="4" borderId="9" xfId="1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 indent="3"/>
    </xf>
    <xf numFmtId="164" fontId="6" fillId="0" borderId="16" xfId="1" applyNumberFormat="1" applyFont="1" applyFill="1" applyBorder="1" applyAlignment="1" applyProtection="1">
      <alignment horizontal="center"/>
      <protection locked="0"/>
    </xf>
    <xf numFmtId="164" fontId="6" fillId="0" borderId="16" xfId="1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4" borderId="13" xfId="0" applyFont="1" applyFill="1" applyBorder="1" applyAlignment="1">
      <alignment horizontal="left" vertical="center"/>
    </xf>
    <xf numFmtId="164" fontId="4" fillId="0" borderId="9" xfId="1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0" xfId="0" applyFont="1"/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6" fillId="4" borderId="33" xfId="0" applyFont="1" applyFill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165" fontId="6" fillId="4" borderId="20" xfId="0" applyNumberFormat="1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vertical="center" wrapText="1"/>
    </xf>
    <xf numFmtId="0" fontId="6" fillId="4" borderId="18" xfId="0" applyFont="1" applyFill="1" applyBorder="1" applyAlignment="1">
      <alignment vertical="center" wrapText="1"/>
    </xf>
    <xf numFmtId="0" fontId="6" fillId="4" borderId="15" xfId="0" applyFont="1" applyFill="1" applyBorder="1"/>
    <xf numFmtId="0" fontId="6" fillId="0" borderId="16" xfId="0" applyFont="1" applyBorder="1" applyAlignment="1">
      <alignment vertical="center"/>
    </xf>
    <xf numFmtId="0" fontId="6" fillId="0" borderId="16" xfId="0" applyFont="1" applyBorder="1" applyAlignment="1">
      <alignment vertical="center" wrapText="1"/>
    </xf>
    <xf numFmtId="0" fontId="6" fillId="0" borderId="4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164" fontId="5" fillId="0" borderId="5" xfId="1" applyNumberFormat="1" applyFont="1" applyFill="1" applyBorder="1" applyAlignment="1">
      <alignment horizontal="center" vertical="center"/>
    </xf>
    <xf numFmtId="164" fontId="6" fillId="0" borderId="15" xfId="1" applyNumberFormat="1" applyFont="1" applyFill="1" applyBorder="1" applyAlignment="1" applyProtection="1">
      <alignment horizontal="center" vertical="center"/>
      <protection locked="0"/>
    </xf>
    <xf numFmtId="164" fontId="6" fillId="0" borderId="17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164" fontId="4" fillId="0" borderId="14" xfId="1" applyNumberFormat="1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/>
    </xf>
    <xf numFmtId="1" fontId="6" fillId="4" borderId="38" xfId="0" applyNumberFormat="1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1" fontId="6" fillId="4" borderId="22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18" xfId="0" applyFont="1" applyBorder="1"/>
    <xf numFmtId="0" fontId="6" fillId="4" borderId="16" xfId="0" applyFont="1" applyFill="1" applyBorder="1" applyAlignment="1">
      <alignment horizontal="left" indent="3"/>
    </xf>
    <xf numFmtId="0" fontId="6" fillId="4" borderId="18" xfId="0" applyFont="1" applyFill="1" applyBorder="1" applyAlignment="1">
      <alignment horizontal="left" vertical="center" wrapText="1" indent="3"/>
    </xf>
    <xf numFmtId="164" fontId="6" fillId="0" borderId="16" xfId="1" applyNumberFormat="1" applyFont="1" applyFill="1" applyBorder="1" applyAlignment="1">
      <alignment horizontal="center" vertical="center"/>
    </xf>
    <xf numFmtId="165" fontId="2" fillId="4" borderId="21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justify" vertical="center" wrapText="1"/>
    </xf>
    <xf numFmtId="0" fontId="6" fillId="0" borderId="16" xfId="0" applyFont="1" applyBorder="1" applyAlignment="1">
      <alignment horizontal="left" vertical="center" wrapText="1"/>
    </xf>
    <xf numFmtId="0" fontId="12" fillId="6" borderId="16" xfId="0" applyFont="1" applyFill="1" applyBorder="1" applyAlignment="1">
      <alignment horizontal="justify" vertical="center" wrapText="1"/>
    </xf>
    <xf numFmtId="0" fontId="6" fillId="0" borderId="16" xfId="0" applyFont="1" applyBorder="1" applyAlignment="1">
      <alignment horizontal="justify" vertical="center" wrapText="1"/>
    </xf>
    <xf numFmtId="0" fontId="6" fillId="0" borderId="16" xfId="0" applyFont="1" applyBorder="1" applyAlignment="1">
      <alignment horizontal="left" vertical="center" wrapText="1" indent="3"/>
    </xf>
    <xf numFmtId="0" fontId="6" fillId="4" borderId="15" xfId="0" applyFont="1" applyFill="1" applyBorder="1" applyAlignment="1">
      <alignment vertical="center" wrapText="1"/>
    </xf>
    <xf numFmtId="0" fontId="12" fillId="4" borderId="16" xfId="0" applyFont="1" applyFill="1" applyBorder="1" applyAlignment="1">
      <alignment vertical="center" wrapText="1"/>
    </xf>
    <xf numFmtId="0" fontId="6" fillId="4" borderId="16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4" fillId="3" borderId="13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6" fillId="0" borderId="20" xfId="0" applyFont="1" applyBorder="1" applyAlignment="1">
      <alignment horizontal="center"/>
    </xf>
    <xf numFmtId="1" fontId="2" fillId="0" borderId="20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165" fontId="2" fillId="0" borderId="20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1" fontId="6" fillId="0" borderId="19" xfId="0" applyNumberFormat="1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1" fontId="6" fillId="0" borderId="20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" fontId="6" fillId="0" borderId="16" xfId="0" applyNumberFormat="1" applyFont="1" applyBorder="1" applyAlignment="1">
      <alignment horizontal="center" vertical="center"/>
    </xf>
    <xf numFmtId="0" fontId="6" fillId="0" borderId="40" xfId="0" applyFont="1" applyBorder="1" applyAlignment="1">
      <alignment horizontal="justify" vertical="center" wrapText="1"/>
    </xf>
    <xf numFmtId="0" fontId="6" fillId="0" borderId="40" xfId="0" applyFont="1" applyBorder="1" applyAlignment="1">
      <alignment horizontal="left" vertical="center" wrapText="1" indent="3"/>
    </xf>
    <xf numFmtId="0" fontId="6" fillId="0" borderId="40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164" fontId="7" fillId="0" borderId="28" xfId="0" applyNumberFormat="1" applyFont="1" applyBorder="1" applyAlignment="1">
      <alignment horizontal="center" vertical="center"/>
    </xf>
    <xf numFmtId="164" fontId="7" fillId="0" borderId="29" xfId="0" applyNumberFormat="1" applyFont="1" applyBorder="1" applyAlignment="1">
      <alignment horizontal="center" vertical="center"/>
    </xf>
    <xf numFmtId="0" fontId="9" fillId="5" borderId="25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164" fontId="7" fillId="0" borderId="30" xfId="0" applyNumberFormat="1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4" fillId="0" borderId="14" xfId="0" applyFont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4" fillId="4" borderId="13" xfId="0" applyFont="1" applyFill="1" applyBorder="1" applyAlignment="1">
      <alignment horizontal="left" vertical="center"/>
    </xf>
    <xf numFmtId="0" fontId="4" fillId="4" borderId="14" xfId="0" applyFont="1" applyFill="1" applyBorder="1" applyAlignment="1">
      <alignment horizontal="left" vertical="center"/>
    </xf>
  </cellXfs>
  <cellStyles count="3">
    <cellStyle name="Currency" xfId="1" builtinId="4"/>
    <cellStyle name="Normal" xfId="0" builtinId="0"/>
    <cellStyle name="Normal_03-107-12 Progress Estimate" xfId="2" xr:uid="{FFFB60F8-6E1E-4619-BA19-9CFA198F22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62AA5-6C4D-4D24-B394-9A0A864F17DB}">
  <sheetPr>
    <pageSetUpPr fitToPage="1"/>
  </sheetPr>
  <dimension ref="A1:F131"/>
  <sheetViews>
    <sheetView tabSelected="1" topLeftCell="A3" zoomScaleNormal="100" workbookViewId="0">
      <selection activeCell="E14" sqref="E14"/>
    </sheetView>
  </sheetViews>
  <sheetFormatPr defaultRowHeight="15" x14ac:dyDescent="0.25"/>
  <cols>
    <col min="2" max="2" width="101.42578125" customWidth="1"/>
    <col min="4" max="4" width="13" customWidth="1"/>
    <col min="5" max="5" width="17" customWidth="1"/>
    <col min="6" max="6" width="15" customWidth="1"/>
    <col min="8" max="10" width="10" bestFit="1" customWidth="1"/>
  </cols>
  <sheetData>
    <row r="1" spans="1:6" ht="15.75" thickBot="1" x14ac:dyDescent="0.3"/>
    <row r="2" spans="1:6" x14ac:dyDescent="0.25">
      <c r="A2" s="125" t="s">
        <v>0</v>
      </c>
      <c r="B2" s="126"/>
      <c r="C2" s="126"/>
      <c r="D2" s="126"/>
      <c r="E2" s="126"/>
      <c r="F2" s="127"/>
    </row>
    <row r="3" spans="1:6" x14ac:dyDescent="0.25">
      <c r="A3" s="128"/>
      <c r="B3" s="129"/>
      <c r="C3" s="129"/>
      <c r="D3" s="129"/>
      <c r="E3" s="129"/>
      <c r="F3" s="130"/>
    </row>
    <row r="4" spans="1:6" x14ac:dyDescent="0.25">
      <c r="A4" s="128"/>
      <c r="B4" s="129"/>
      <c r="C4" s="129"/>
      <c r="D4" s="129"/>
      <c r="E4" s="129"/>
      <c r="F4" s="130"/>
    </row>
    <row r="5" spans="1:6" ht="15.75" thickBot="1" x14ac:dyDescent="0.3">
      <c r="A5" s="131"/>
      <c r="B5" s="132"/>
      <c r="C5" s="132"/>
      <c r="D5" s="132"/>
      <c r="E5" s="132"/>
      <c r="F5" s="133"/>
    </row>
    <row r="6" spans="1:6" ht="15.75" thickBot="1" x14ac:dyDescent="0.3">
      <c r="A6" s="1" t="s">
        <v>1</v>
      </c>
      <c r="B6" s="2" t="s">
        <v>2</v>
      </c>
      <c r="C6" s="3" t="s">
        <v>3</v>
      </c>
      <c r="D6" s="4" t="s">
        <v>105</v>
      </c>
      <c r="E6" s="2" t="s">
        <v>4</v>
      </c>
      <c r="F6" s="4" t="s">
        <v>5</v>
      </c>
    </row>
    <row r="7" spans="1:6" ht="15.75" thickBot="1" x14ac:dyDescent="0.3">
      <c r="A7" s="5" t="s">
        <v>6</v>
      </c>
      <c r="B7" s="134" t="s">
        <v>7</v>
      </c>
      <c r="C7" s="135"/>
      <c r="D7" s="135"/>
      <c r="E7" s="135"/>
      <c r="F7" s="136"/>
    </row>
    <row r="8" spans="1:6" ht="15.75" thickBot="1" x14ac:dyDescent="0.3">
      <c r="A8" s="51">
        <v>1</v>
      </c>
      <c r="B8" s="82" t="s">
        <v>9</v>
      </c>
      <c r="C8" s="8" t="s">
        <v>8</v>
      </c>
      <c r="D8" s="8">
        <v>1</v>
      </c>
      <c r="E8" s="6"/>
      <c r="F8" s="7">
        <f>D8*E8</f>
        <v>0</v>
      </c>
    </row>
    <row r="9" spans="1:6" ht="15.75" thickBot="1" x14ac:dyDescent="0.3">
      <c r="A9" s="137" t="s">
        <v>10</v>
      </c>
      <c r="B9" s="138"/>
      <c r="C9" s="138"/>
      <c r="D9" s="138"/>
      <c r="E9" s="138"/>
      <c r="F9" s="11">
        <f>SUBTOTAL(9,F8:F8)</f>
        <v>0</v>
      </c>
    </row>
    <row r="10" spans="1:6" ht="15.75" thickBot="1" x14ac:dyDescent="0.3">
      <c r="A10" s="139"/>
      <c r="B10" s="140"/>
      <c r="C10" s="140"/>
      <c r="D10" s="140"/>
      <c r="E10" s="140"/>
      <c r="F10" s="141"/>
    </row>
    <row r="11" spans="1:6" ht="15.75" thickBot="1" x14ac:dyDescent="0.3">
      <c r="A11" s="59" t="s">
        <v>11</v>
      </c>
      <c r="B11" s="142" t="s">
        <v>26</v>
      </c>
      <c r="C11" s="135"/>
      <c r="D11" s="135"/>
      <c r="E11" s="135"/>
      <c r="F11" s="136"/>
    </row>
    <row r="12" spans="1:6" x14ac:dyDescent="0.25">
      <c r="A12" s="52">
        <v>1</v>
      </c>
      <c r="B12" s="63" t="s">
        <v>27</v>
      </c>
      <c r="C12" s="56" t="s">
        <v>28</v>
      </c>
      <c r="D12" s="15">
        <v>8</v>
      </c>
      <c r="E12" s="16"/>
      <c r="F12" s="17">
        <f>D12*E12</f>
        <v>0</v>
      </c>
    </row>
    <row r="13" spans="1:6" x14ac:dyDescent="0.25">
      <c r="A13" s="53">
        <v>2</v>
      </c>
      <c r="B13" s="61" t="s">
        <v>29</v>
      </c>
      <c r="C13" s="146"/>
      <c r="D13" s="147"/>
      <c r="E13" s="147"/>
      <c r="F13" s="148"/>
    </row>
    <row r="14" spans="1:6" x14ac:dyDescent="0.25">
      <c r="A14" s="53" t="s">
        <v>30</v>
      </c>
      <c r="B14" s="21" t="s">
        <v>80</v>
      </c>
      <c r="C14" s="57" t="s">
        <v>31</v>
      </c>
      <c r="D14" s="19">
        <v>20</v>
      </c>
      <c r="E14" s="20"/>
      <c r="F14" s="17">
        <f>D14*E14</f>
        <v>0</v>
      </c>
    </row>
    <row r="15" spans="1:6" x14ac:dyDescent="0.25">
      <c r="A15" s="53" t="s">
        <v>32</v>
      </c>
      <c r="B15" s="21" t="s">
        <v>81</v>
      </c>
      <c r="C15" s="57" t="s">
        <v>31</v>
      </c>
      <c r="D15" s="60">
        <v>11</v>
      </c>
      <c r="E15" s="20"/>
      <c r="F15" s="17">
        <f t="shared" ref="F15:F26" si="0">D15*E15</f>
        <v>0</v>
      </c>
    </row>
    <row r="16" spans="1:6" x14ac:dyDescent="0.25">
      <c r="A16" s="53">
        <v>3</v>
      </c>
      <c r="B16" s="61" t="s">
        <v>118</v>
      </c>
      <c r="C16" s="58" t="s">
        <v>33</v>
      </c>
      <c r="D16" s="22">
        <v>10</v>
      </c>
      <c r="E16" s="20"/>
      <c r="F16" s="17">
        <f t="shared" si="0"/>
        <v>0</v>
      </c>
    </row>
    <row r="17" spans="1:6" x14ac:dyDescent="0.25">
      <c r="A17" s="53">
        <v>4</v>
      </c>
      <c r="B17" s="61" t="s">
        <v>119</v>
      </c>
      <c r="C17" s="58" t="s">
        <v>33</v>
      </c>
      <c r="D17" s="22">
        <v>9.5</v>
      </c>
      <c r="E17" s="20"/>
      <c r="F17" s="17">
        <f t="shared" si="0"/>
        <v>0</v>
      </c>
    </row>
    <row r="18" spans="1:6" ht="25.5" x14ac:dyDescent="0.25">
      <c r="A18" s="53">
        <v>5</v>
      </c>
      <c r="B18" s="62" t="s">
        <v>104</v>
      </c>
      <c r="C18" s="146"/>
      <c r="D18" s="147"/>
      <c r="E18" s="147"/>
      <c r="F18" s="148"/>
    </row>
    <row r="19" spans="1:6" x14ac:dyDescent="0.25">
      <c r="A19" s="53" t="s">
        <v>34</v>
      </c>
      <c r="B19" s="23" t="s">
        <v>146</v>
      </c>
      <c r="C19" s="18" t="s">
        <v>33</v>
      </c>
      <c r="D19" s="24">
        <v>11</v>
      </c>
      <c r="E19" s="25"/>
      <c r="F19" s="17">
        <f t="shared" ref="F19" si="1">D19*E19</f>
        <v>0</v>
      </c>
    </row>
    <row r="20" spans="1:6" x14ac:dyDescent="0.25">
      <c r="A20" s="53" t="s">
        <v>35</v>
      </c>
      <c r="B20" s="23" t="s">
        <v>78</v>
      </c>
      <c r="C20" s="18" t="s">
        <v>33</v>
      </c>
      <c r="D20" s="24">
        <v>445</v>
      </c>
      <c r="E20" s="25"/>
      <c r="F20" s="17">
        <f t="shared" si="0"/>
        <v>0</v>
      </c>
    </row>
    <row r="21" spans="1:6" x14ac:dyDescent="0.25">
      <c r="A21" s="53" t="s">
        <v>147</v>
      </c>
      <c r="B21" s="23" t="s">
        <v>79</v>
      </c>
      <c r="C21" s="18" t="s">
        <v>33</v>
      </c>
      <c r="D21" s="86">
        <v>130.5</v>
      </c>
      <c r="E21" s="25"/>
      <c r="F21" s="17">
        <f t="shared" si="0"/>
        <v>0</v>
      </c>
    </row>
    <row r="22" spans="1:6" ht="25.5" x14ac:dyDescent="0.25">
      <c r="A22" s="53">
        <v>6</v>
      </c>
      <c r="B22" s="62" t="s">
        <v>120</v>
      </c>
      <c r="C22" s="146"/>
      <c r="D22" s="147"/>
      <c r="E22" s="147"/>
      <c r="F22" s="148"/>
    </row>
    <row r="23" spans="1:6" x14ac:dyDescent="0.25">
      <c r="A23" s="53" t="s">
        <v>111</v>
      </c>
      <c r="B23" s="83" t="s">
        <v>36</v>
      </c>
      <c r="C23" s="18" t="s">
        <v>33</v>
      </c>
      <c r="D23" s="24">
        <v>22</v>
      </c>
      <c r="E23" s="25"/>
      <c r="F23" s="17">
        <f t="shared" si="0"/>
        <v>0</v>
      </c>
    </row>
    <row r="24" spans="1:6" x14ac:dyDescent="0.25">
      <c r="A24" s="53" t="s">
        <v>112</v>
      </c>
      <c r="B24" s="84" t="s">
        <v>76</v>
      </c>
      <c r="C24" s="18" t="s">
        <v>33</v>
      </c>
      <c r="D24" s="24">
        <v>25</v>
      </c>
      <c r="E24" s="25"/>
      <c r="F24" s="17">
        <f t="shared" si="0"/>
        <v>0</v>
      </c>
    </row>
    <row r="25" spans="1:6" ht="25.5" x14ac:dyDescent="0.25">
      <c r="A25" s="53">
        <v>7</v>
      </c>
      <c r="B25" s="62" t="s">
        <v>121</v>
      </c>
      <c r="C25" s="18" t="s">
        <v>28</v>
      </c>
      <c r="D25" s="24">
        <v>35</v>
      </c>
      <c r="E25" s="25"/>
      <c r="F25" s="17">
        <f t="shared" si="0"/>
        <v>0</v>
      </c>
    </row>
    <row r="26" spans="1:6" ht="15.75" thickBot="1" x14ac:dyDescent="0.3">
      <c r="A26" s="53">
        <v>8</v>
      </c>
      <c r="B26" s="62" t="s">
        <v>37</v>
      </c>
      <c r="C26" s="18" t="s">
        <v>33</v>
      </c>
      <c r="D26" s="24">
        <v>600</v>
      </c>
      <c r="E26" s="25"/>
      <c r="F26" s="17">
        <f t="shared" si="0"/>
        <v>0</v>
      </c>
    </row>
    <row r="27" spans="1:6" ht="15.75" thickBot="1" x14ac:dyDescent="0.3">
      <c r="A27" s="153" t="s">
        <v>39</v>
      </c>
      <c r="B27" s="154"/>
      <c r="C27" s="154"/>
      <c r="D27" s="154"/>
      <c r="E27" s="155"/>
      <c r="F27" s="27">
        <f>SUBTOTAL(9,F12:F26)</f>
        <v>0</v>
      </c>
    </row>
    <row r="28" spans="1:6" ht="15.75" thickBot="1" x14ac:dyDescent="0.3">
      <c r="A28" s="139"/>
      <c r="B28" s="140"/>
      <c r="C28" s="140"/>
      <c r="D28" s="140"/>
      <c r="E28" s="140"/>
      <c r="F28" s="141"/>
    </row>
    <row r="29" spans="1:6" ht="15.75" thickBot="1" x14ac:dyDescent="0.3">
      <c r="A29" s="5" t="s">
        <v>12</v>
      </c>
      <c r="B29" s="134" t="s">
        <v>38</v>
      </c>
      <c r="C29" s="135"/>
      <c r="D29" s="135"/>
      <c r="E29" s="135"/>
      <c r="F29" s="136"/>
    </row>
    <row r="30" spans="1:6" x14ac:dyDescent="0.25">
      <c r="A30" s="50">
        <v>1</v>
      </c>
      <c r="B30" s="64" t="s">
        <v>122</v>
      </c>
      <c r="C30" s="8" t="s">
        <v>16</v>
      </c>
      <c r="D30" s="101">
        <v>12</v>
      </c>
      <c r="E30" s="31"/>
      <c r="F30" s="70">
        <f t="shared" ref="F30:F44" si="2">D30*E30</f>
        <v>0</v>
      </c>
    </row>
    <row r="31" spans="1:6" x14ac:dyDescent="0.25">
      <c r="A31" s="50">
        <v>2</v>
      </c>
      <c r="B31" s="64" t="s">
        <v>40</v>
      </c>
      <c r="C31" s="8" t="s">
        <v>16</v>
      </c>
      <c r="D31" s="101">
        <v>21</v>
      </c>
      <c r="E31" s="31"/>
      <c r="F31" s="70">
        <f t="shared" si="2"/>
        <v>0</v>
      </c>
    </row>
    <row r="32" spans="1:6" x14ac:dyDescent="0.25">
      <c r="A32" s="50">
        <v>3</v>
      </c>
      <c r="B32" s="65" t="s">
        <v>41</v>
      </c>
      <c r="C32" s="102" t="s">
        <v>42</v>
      </c>
      <c r="D32" s="103">
        <v>1.8</v>
      </c>
      <c r="E32" s="31"/>
      <c r="F32" s="70">
        <f t="shared" si="2"/>
        <v>0</v>
      </c>
    </row>
    <row r="33" spans="1:6" x14ac:dyDescent="0.25">
      <c r="A33" s="50">
        <v>4</v>
      </c>
      <c r="B33" s="81" t="s">
        <v>43</v>
      </c>
      <c r="C33" s="149"/>
      <c r="D33" s="150"/>
      <c r="E33" s="150"/>
      <c r="F33" s="151"/>
    </row>
    <row r="34" spans="1:6" x14ac:dyDescent="0.25">
      <c r="A34" s="50" t="s">
        <v>124</v>
      </c>
      <c r="B34" s="30" t="s">
        <v>73</v>
      </c>
      <c r="C34" s="8" t="s">
        <v>42</v>
      </c>
      <c r="D34" s="101">
        <v>12</v>
      </c>
      <c r="E34" s="31"/>
      <c r="F34" s="70">
        <f t="shared" si="2"/>
        <v>0</v>
      </c>
    </row>
    <row r="35" spans="1:6" x14ac:dyDescent="0.25">
      <c r="A35" s="50" t="s">
        <v>123</v>
      </c>
      <c r="B35" s="30" t="s">
        <v>74</v>
      </c>
      <c r="C35" s="8" t="s">
        <v>42</v>
      </c>
      <c r="D35" s="101">
        <v>18</v>
      </c>
      <c r="E35" s="31"/>
      <c r="F35" s="70">
        <f t="shared" si="2"/>
        <v>0</v>
      </c>
    </row>
    <row r="36" spans="1:6" x14ac:dyDescent="0.25">
      <c r="A36" s="50">
        <v>5</v>
      </c>
      <c r="B36" s="64" t="s">
        <v>109</v>
      </c>
      <c r="C36" s="8" t="s">
        <v>16</v>
      </c>
      <c r="D36" s="101">
        <v>10</v>
      </c>
      <c r="E36" s="31"/>
      <c r="F36" s="70">
        <f t="shared" si="2"/>
        <v>0</v>
      </c>
    </row>
    <row r="37" spans="1:6" x14ac:dyDescent="0.25">
      <c r="A37" s="50">
        <v>6</v>
      </c>
      <c r="B37" s="64" t="s">
        <v>110</v>
      </c>
      <c r="C37" s="8" t="s">
        <v>16</v>
      </c>
      <c r="D37" s="101">
        <v>1</v>
      </c>
      <c r="E37" s="31"/>
      <c r="F37" s="70">
        <f t="shared" si="2"/>
        <v>0</v>
      </c>
    </row>
    <row r="38" spans="1:6" ht="25.5" x14ac:dyDescent="0.25">
      <c r="A38" s="50">
        <v>7</v>
      </c>
      <c r="B38" s="65" t="s">
        <v>128</v>
      </c>
      <c r="C38" s="149"/>
      <c r="D38" s="150"/>
      <c r="E38" s="150"/>
      <c r="F38" s="151"/>
    </row>
    <row r="39" spans="1:6" x14ac:dyDescent="0.25">
      <c r="A39" s="50" t="s">
        <v>125</v>
      </c>
      <c r="B39" s="30" t="s">
        <v>75</v>
      </c>
      <c r="C39" s="8" t="s">
        <v>15</v>
      </c>
      <c r="D39" s="101">
        <f>264</f>
        <v>264</v>
      </c>
      <c r="E39" s="31"/>
      <c r="F39" s="70">
        <f t="shared" si="2"/>
        <v>0</v>
      </c>
    </row>
    <row r="40" spans="1:6" x14ac:dyDescent="0.25">
      <c r="A40" s="50" t="s">
        <v>126</v>
      </c>
      <c r="B40" s="30" t="s">
        <v>76</v>
      </c>
      <c r="C40" s="8" t="s">
        <v>15</v>
      </c>
      <c r="D40" s="101">
        <f>99</f>
        <v>99</v>
      </c>
      <c r="E40" s="31"/>
      <c r="F40" s="70">
        <f t="shared" si="2"/>
        <v>0</v>
      </c>
    </row>
    <row r="41" spans="1:6" x14ac:dyDescent="0.25">
      <c r="A41" s="50" t="s">
        <v>127</v>
      </c>
      <c r="B41" s="30" t="s">
        <v>77</v>
      </c>
      <c r="C41" s="8" t="s">
        <v>15</v>
      </c>
      <c r="D41" s="101">
        <v>225</v>
      </c>
      <c r="E41" s="31"/>
      <c r="F41" s="70">
        <f t="shared" si="2"/>
        <v>0</v>
      </c>
    </row>
    <row r="42" spans="1:6" x14ac:dyDescent="0.25">
      <c r="A42" s="50">
        <v>8</v>
      </c>
      <c r="B42" s="81" t="s">
        <v>44</v>
      </c>
      <c r="C42" s="8" t="s">
        <v>15</v>
      </c>
      <c r="D42" s="101">
        <v>128</v>
      </c>
      <c r="E42" s="31"/>
      <c r="F42" s="70">
        <f t="shared" si="2"/>
        <v>0</v>
      </c>
    </row>
    <row r="43" spans="1:6" x14ac:dyDescent="0.25">
      <c r="A43" s="50">
        <v>9</v>
      </c>
      <c r="B43" s="64" t="s">
        <v>45</v>
      </c>
      <c r="C43" s="8" t="s">
        <v>15</v>
      </c>
      <c r="D43" s="101">
        <v>19</v>
      </c>
      <c r="E43" s="31"/>
      <c r="F43" s="70">
        <f t="shared" si="2"/>
        <v>0</v>
      </c>
    </row>
    <row r="44" spans="1:6" ht="15.75" thickBot="1" x14ac:dyDescent="0.3">
      <c r="A44" s="50">
        <v>10</v>
      </c>
      <c r="B44" s="64" t="s">
        <v>37</v>
      </c>
      <c r="C44" s="8" t="s">
        <v>15</v>
      </c>
      <c r="D44" s="101">
        <v>600</v>
      </c>
      <c r="E44" s="31"/>
      <c r="F44" s="70">
        <f t="shared" si="2"/>
        <v>0</v>
      </c>
    </row>
    <row r="45" spans="1:6" ht="15.75" thickBot="1" x14ac:dyDescent="0.3">
      <c r="A45" s="137" t="s">
        <v>72</v>
      </c>
      <c r="B45" s="138"/>
      <c r="C45" s="138"/>
      <c r="D45" s="138"/>
      <c r="E45" s="152"/>
      <c r="F45" s="36">
        <f>SUBTOTAL(9,F30:F44)</f>
        <v>0</v>
      </c>
    </row>
    <row r="46" spans="1:6" ht="15.75" thickBot="1" x14ac:dyDescent="0.3">
      <c r="A46" s="66"/>
      <c r="B46" s="67"/>
      <c r="C46" s="67"/>
      <c r="D46" s="67"/>
      <c r="E46" s="67"/>
      <c r="F46" s="68"/>
    </row>
    <row r="47" spans="1:6" ht="15.75" thickBot="1" x14ac:dyDescent="0.3">
      <c r="A47" s="59" t="s">
        <v>142</v>
      </c>
      <c r="B47" s="142" t="s">
        <v>47</v>
      </c>
      <c r="C47" s="135"/>
      <c r="D47" s="135"/>
      <c r="E47" s="135"/>
      <c r="F47" s="136"/>
    </row>
    <row r="48" spans="1:6" x14ac:dyDescent="0.25">
      <c r="A48" s="50">
        <v>1</v>
      </c>
      <c r="B48" s="87" t="s">
        <v>48</v>
      </c>
      <c r="C48" s="104" t="s">
        <v>8</v>
      </c>
      <c r="D48" s="105">
        <v>1</v>
      </c>
      <c r="E48" s="69"/>
      <c r="F48" s="70">
        <f t="shared" ref="F48:F63" si="3">D48*E48</f>
        <v>0</v>
      </c>
    </row>
    <row r="49" spans="1:6" ht="25.5" x14ac:dyDescent="0.25">
      <c r="A49" s="50">
        <v>2</v>
      </c>
      <c r="B49" s="88" t="s">
        <v>129</v>
      </c>
      <c r="C49" s="106" t="s">
        <v>15</v>
      </c>
      <c r="D49" s="107">
        <v>648</v>
      </c>
      <c r="E49" s="32"/>
      <c r="F49" s="70">
        <f t="shared" si="3"/>
        <v>0</v>
      </c>
    </row>
    <row r="50" spans="1:6" ht="25.5" x14ac:dyDescent="0.25">
      <c r="A50" s="50">
        <v>3</v>
      </c>
      <c r="B50" s="88" t="s">
        <v>130</v>
      </c>
      <c r="C50" s="106" t="s">
        <v>15</v>
      </c>
      <c r="D50" s="107">
        <v>24</v>
      </c>
      <c r="E50" s="32"/>
      <c r="F50" s="70">
        <f t="shared" si="3"/>
        <v>0</v>
      </c>
    </row>
    <row r="51" spans="1:6" ht="25.5" x14ac:dyDescent="0.25">
      <c r="A51" s="50">
        <v>4</v>
      </c>
      <c r="B51" s="88" t="s">
        <v>131</v>
      </c>
      <c r="C51" s="106" t="s">
        <v>15</v>
      </c>
      <c r="D51" s="107">
        <v>8</v>
      </c>
      <c r="E51" s="32"/>
      <c r="F51" s="70">
        <f t="shared" si="3"/>
        <v>0</v>
      </c>
    </row>
    <row r="52" spans="1:6" x14ac:dyDescent="0.25">
      <c r="A52" s="50">
        <v>5</v>
      </c>
      <c r="B52" s="89" t="s">
        <v>49</v>
      </c>
      <c r="C52" s="106" t="s">
        <v>16</v>
      </c>
      <c r="D52" s="107">
        <v>8</v>
      </c>
      <c r="E52" s="32"/>
      <c r="F52" s="70">
        <f t="shared" si="3"/>
        <v>0</v>
      </c>
    </row>
    <row r="53" spans="1:6" x14ac:dyDescent="0.25">
      <c r="A53" s="50">
        <v>6</v>
      </c>
      <c r="B53" s="89" t="s">
        <v>143</v>
      </c>
      <c r="C53" s="106" t="s">
        <v>16</v>
      </c>
      <c r="D53" s="107">
        <v>2</v>
      </c>
      <c r="E53" s="32"/>
      <c r="F53" s="70">
        <f t="shared" ref="F53" si="4">D53*E53</f>
        <v>0</v>
      </c>
    </row>
    <row r="54" spans="1:6" x14ac:dyDescent="0.25">
      <c r="A54" s="50">
        <v>7</v>
      </c>
      <c r="B54" s="89" t="s">
        <v>144</v>
      </c>
      <c r="C54" s="106" t="s">
        <v>16</v>
      </c>
      <c r="D54" s="107">
        <v>1</v>
      </c>
      <c r="E54" s="32"/>
      <c r="F54" s="70">
        <f t="shared" ref="F54" si="5">D54*E54</f>
        <v>0</v>
      </c>
    </row>
    <row r="55" spans="1:6" x14ac:dyDescent="0.25">
      <c r="A55" s="50">
        <v>8</v>
      </c>
      <c r="B55" s="90" t="s">
        <v>50</v>
      </c>
      <c r="C55" s="108" t="s">
        <v>16</v>
      </c>
      <c r="D55" s="107">
        <v>1</v>
      </c>
      <c r="E55" s="32"/>
      <c r="F55" s="70">
        <f t="shared" si="3"/>
        <v>0</v>
      </c>
    </row>
    <row r="56" spans="1:6" x14ac:dyDescent="0.25">
      <c r="A56" s="50">
        <v>9</v>
      </c>
      <c r="B56" s="90" t="s">
        <v>51</v>
      </c>
      <c r="C56" s="108" t="s">
        <v>16</v>
      </c>
      <c r="D56" s="107">
        <v>1</v>
      </c>
      <c r="E56" s="32"/>
      <c r="F56" s="70">
        <f t="shared" si="3"/>
        <v>0</v>
      </c>
    </row>
    <row r="57" spans="1:6" x14ac:dyDescent="0.25">
      <c r="A57" s="50">
        <v>10</v>
      </c>
      <c r="B57" s="90" t="s">
        <v>52</v>
      </c>
      <c r="C57" s="108" t="s">
        <v>16</v>
      </c>
      <c r="D57" s="107">
        <v>1</v>
      </c>
      <c r="E57" s="32"/>
      <c r="F57" s="70">
        <f t="shared" si="3"/>
        <v>0</v>
      </c>
    </row>
    <row r="58" spans="1:6" x14ac:dyDescent="0.25">
      <c r="A58" s="50">
        <v>11</v>
      </c>
      <c r="B58" s="90" t="s">
        <v>106</v>
      </c>
      <c r="C58" s="108" t="s">
        <v>16</v>
      </c>
      <c r="D58" s="107">
        <v>1</v>
      </c>
      <c r="E58" s="32"/>
      <c r="F58" s="70">
        <f t="shared" si="3"/>
        <v>0</v>
      </c>
    </row>
    <row r="59" spans="1:6" x14ac:dyDescent="0.25">
      <c r="A59" s="50">
        <v>12</v>
      </c>
      <c r="B59" s="90" t="s">
        <v>107</v>
      </c>
      <c r="C59" s="108" t="s">
        <v>16</v>
      </c>
      <c r="D59" s="107">
        <v>1</v>
      </c>
      <c r="E59" s="32"/>
      <c r="F59" s="70">
        <f t="shared" si="3"/>
        <v>0</v>
      </c>
    </row>
    <row r="60" spans="1:6" x14ac:dyDescent="0.25">
      <c r="A60" s="50">
        <v>13</v>
      </c>
      <c r="B60" s="90" t="s">
        <v>108</v>
      </c>
      <c r="C60" s="108" t="s">
        <v>16</v>
      </c>
      <c r="D60" s="101">
        <v>4</v>
      </c>
      <c r="E60" s="32"/>
      <c r="F60" s="70">
        <f t="shared" si="3"/>
        <v>0</v>
      </c>
    </row>
    <row r="61" spans="1:6" x14ac:dyDescent="0.25">
      <c r="A61" s="50">
        <v>14</v>
      </c>
      <c r="B61" s="90" t="s">
        <v>53</v>
      </c>
      <c r="C61" s="108" t="s">
        <v>16</v>
      </c>
      <c r="D61" s="107">
        <v>2</v>
      </c>
      <c r="E61" s="32"/>
      <c r="F61" s="70">
        <f t="shared" si="3"/>
        <v>0</v>
      </c>
    </row>
    <row r="62" spans="1:6" x14ac:dyDescent="0.25">
      <c r="A62" s="50">
        <v>15</v>
      </c>
      <c r="B62" s="90" t="s">
        <v>54</v>
      </c>
      <c r="C62" s="143"/>
      <c r="D62" s="144"/>
      <c r="E62" s="144"/>
      <c r="F62" s="145"/>
    </row>
    <row r="63" spans="1:6" ht="15.75" thickBot="1" x14ac:dyDescent="0.3">
      <c r="A63" s="50" t="s">
        <v>145</v>
      </c>
      <c r="B63" s="91" t="s">
        <v>92</v>
      </c>
      <c r="C63" s="106" t="s">
        <v>16</v>
      </c>
      <c r="D63" s="107">
        <v>37</v>
      </c>
      <c r="E63" s="32"/>
      <c r="F63" s="70">
        <f t="shared" si="3"/>
        <v>0</v>
      </c>
    </row>
    <row r="64" spans="1:6" ht="15.75" thickBot="1" x14ac:dyDescent="0.3">
      <c r="A64" s="71" t="s">
        <v>55</v>
      </c>
      <c r="B64" s="72"/>
      <c r="C64" s="73"/>
      <c r="D64" s="73"/>
      <c r="E64" s="74"/>
      <c r="F64" s="75">
        <f>SUBTOTAL(9,F48:F63)</f>
        <v>0</v>
      </c>
    </row>
    <row r="65" spans="1:6" ht="15.75" thickBot="1" x14ac:dyDescent="0.3">
      <c r="A65" s="33"/>
      <c r="B65" s="54"/>
      <c r="C65" s="54"/>
      <c r="D65" s="54"/>
      <c r="E65" s="54"/>
      <c r="F65" s="34"/>
    </row>
    <row r="66" spans="1:6" ht="15.75" thickBot="1" x14ac:dyDescent="0.3">
      <c r="A66" s="5" t="s">
        <v>17</v>
      </c>
      <c r="B66" s="134" t="s">
        <v>56</v>
      </c>
      <c r="C66" s="135"/>
      <c r="D66" s="135"/>
      <c r="E66" s="135"/>
      <c r="F66" s="136"/>
    </row>
    <row r="67" spans="1:6" x14ac:dyDescent="0.25">
      <c r="A67" s="76">
        <v>1</v>
      </c>
      <c r="B67" s="92" t="s">
        <v>58</v>
      </c>
      <c r="C67" s="79" t="s">
        <v>18</v>
      </c>
      <c r="D67" s="80">
        <f>6280*1.1</f>
        <v>6908.0000000000009</v>
      </c>
      <c r="E67" s="16"/>
      <c r="F67" s="17">
        <f t="shared" ref="F67:F80" si="6">D67*E67</f>
        <v>0</v>
      </c>
    </row>
    <row r="68" spans="1:6" x14ac:dyDescent="0.25">
      <c r="A68" s="76">
        <v>2</v>
      </c>
      <c r="B68" s="61" t="s">
        <v>59</v>
      </c>
      <c r="C68" s="94" t="s">
        <v>95</v>
      </c>
      <c r="D68" s="77">
        <v>40</v>
      </c>
      <c r="E68" s="20"/>
      <c r="F68" s="17">
        <f t="shared" si="6"/>
        <v>0</v>
      </c>
    </row>
    <row r="69" spans="1:6" x14ac:dyDescent="0.25">
      <c r="A69" s="76">
        <v>3</v>
      </c>
      <c r="B69" s="61" t="s">
        <v>103</v>
      </c>
      <c r="C69" s="94" t="s">
        <v>95</v>
      </c>
      <c r="D69" s="77">
        <v>2750</v>
      </c>
      <c r="E69" s="20"/>
      <c r="F69" s="17">
        <f t="shared" si="6"/>
        <v>0</v>
      </c>
    </row>
    <row r="70" spans="1:6" x14ac:dyDescent="0.25">
      <c r="A70" s="76">
        <v>4</v>
      </c>
      <c r="B70" s="61" t="s">
        <v>60</v>
      </c>
      <c r="C70" s="94" t="s">
        <v>15</v>
      </c>
      <c r="D70" s="77">
        <v>1170</v>
      </c>
      <c r="E70" s="20"/>
      <c r="F70" s="17">
        <f t="shared" si="6"/>
        <v>0</v>
      </c>
    </row>
    <row r="71" spans="1:6" x14ac:dyDescent="0.25">
      <c r="A71" s="76">
        <v>5</v>
      </c>
      <c r="B71" s="61" t="s">
        <v>61</v>
      </c>
      <c r="C71" s="94" t="s">
        <v>14</v>
      </c>
      <c r="D71" s="77">
        <f>3480*1.1</f>
        <v>3828.0000000000005</v>
      </c>
      <c r="E71" s="20"/>
      <c r="F71" s="17">
        <f t="shared" si="6"/>
        <v>0</v>
      </c>
    </row>
    <row r="72" spans="1:6" x14ac:dyDescent="0.25">
      <c r="A72" s="76">
        <v>6</v>
      </c>
      <c r="B72" s="61" t="s">
        <v>101</v>
      </c>
      <c r="C72" s="94" t="s">
        <v>14</v>
      </c>
      <c r="D72" s="77">
        <f>9665*1.1</f>
        <v>10631.5</v>
      </c>
      <c r="E72" s="20"/>
      <c r="F72" s="17">
        <f t="shared" si="6"/>
        <v>0</v>
      </c>
    </row>
    <row r="73" spans="1:6" x14ac:dyDescent="0.25">
      <c r="A73" s="76">
        <v>7</v>
      </c>
      <c r="B73" s="61" t="s">
        <v>132</v>
      </c>
      <c r="C73" s="94" t="s">
        <v>95</v>
      </c>
      <c r="D73" s="77">
        <v>9665</v>
      </c>
      <c r="E73" s="20"/>
      <c r="F73" s="17">
        <f t="shared" si="6"/>
        <v>0</v>
      </c>
    </row>
    <row r="74" spans="1:6" x14ac:dyDescent="0.25">
      <c r="A74" s="76">
        <v>8</v>
      </c>
      <c r="B74" s="93" t="s">
        <v>148</v>
      </c>
      <c r="C74" s="94" t="s">
        <v>95</v>
      </c>
      <c r="D74" s="77">
        <v>9665</v>
      </c>
      <c r="E74" s="20"/>
      <c r="F74" s="17">
        <f t="shared" si="6"/>
        <v>0</v>
      </c>
    </row>
    <row r="75" spans="1:6" x14ac:dyDescent="0.25">
      <c r="A75" s="76">
        <v>9</v>
      </c>
      <c r="B75" s="93" t="s">
        <v>149</v>
      </c>
      <c r="C75" s="94" t="s">
        <v>95</v>
      </c>
      <c r="D75" s="77">
        <v>9665</v>
      </c>
      <c r="E75" s="20"/>
      <c r="F75" s="17">
        <f t="shared" si="6"/>
        <v>0</v>
      </c>
    </row>
    <row r="76" spans="1:6" x14ac:dyDescent="0.25">
      <c r="A76" s="76">
        <v>10</v>
      </c>
      <c r="B76" s="93" t="s">
        <v>62</v>
      </c>
      <c r="C76" s="95" t="s">
        <v>28</v>
      </c>
      <c r="D76" s="77">
        <v>12</v>
      </c>
      <c r="E76" s="20"/>
      <c r="F76" s="17">
        <f t="shared" si="6"/>
        <v>0</v>
      </c>
    </row>
    <row r="77" spans="1:6" x14ac:dyDescent="0.25">
      <c r="A77" s="76">
        <v>11</v>
      </c>
      <c r="B77" s="93" t="s">
        <v>63</v>
      </c>
      <c r="C77" s="95" t="s">
        <v>102</v>
      </c>
      <c r="D77" s="77">
        <v>2750</v>
      </c>
      <c r="E77" s="20"/>
      <c r="F77" s="17">
        <f t="shared" si="6"/>
        <v>0</v>
      </c>
    </row>
    <row r="78" spans="1:6" x14ac:dyDescent="0.25">
      <c r="A78" s="76">
        <v>12</v>
      </c>
      <c r="B78" s="93" t="s">
        <v>114</v>
      </c>
      <c r="C78" s="95" t="s">
        <v>65</v>
      </c>
      <c r="D78" s="77">
        <v>17</v>
      </c>
      <c r="E78" s="20"/>
      <c r="F78" s="17">
        <f t="shared" si="6"/>
        <v>0</v>
      </c>
    </row>
    <row r="79" spans="1:6" x14ac:dyDescent="0.25">
      <c r="A79" s="76">
        <v>13</v>
      </c>
      <c r="B79" s="61" t="s">
        <v>64</v>
      </c>
      <c r="C79" s="94" t="s">
        <v>15</v>
      </c>
      <c r="D79" s="77">
        <v>580</v>
      </c>
      <c r="E79" s="20"/>
      <c r="F79" s="17">
        <f t="shared" si="6"/>
        <v>0</v>
      </c>
    </row>
    <row r="80" spans="1:6" x14ac:dyDescent="0.25">
      <c r="A80" s="76">
        <v>14</v>
      </c>
      <c r="B80" s="61" t="s">
        <v>88</v>
      </c>
      <c r="C80" s="94" t="s">
        <v>15</v>
      </c>
      <c r="D80" s="77">
        <v>588</v>
      </c>
      <c r="E80" s="20"/>
      <c r="F80" s="17">
        <f t="shared" si="6"/>
        <v>0</v>
      </c>
    </row>
    <row r="81" spans="1:6" ht="15.75" thickBot="1" x14ac:dyDescent="0.3">
      <c r="A81" s="76">
        <v>15</v>
      </c>
      <c r="B81" s="61" t="s">
        <v>113</v>
      </c>
      <c r="C81" s="94" t="s">
        <v>8</v>
      </c>
      <c r="D81" s="77">
        <v>1</v>
      </c>
      <c r="E81" s="20"/>
      <c r="F81" s="17">
        <f t="shared" ref="F81" si="7">D81*E81</f>
        <v>0</v>
      </c>
    </row>
    <row r="82" spans="1:6" ht="15.75" thickBot="1" x14ac:dyDescent="0.3">
      <c r="A82" s="26" t="s">
        <v>57</v>
      </c>
      <c r="B82" s="35"/>
      <c r="C82" s="35"/>
      <c r="D82" s="35"/>
      <c r="E82" s="35"/>
      <c r="F82" s="27">
        <f>SUBTOTAL(9,F67:F80)</f>
        <v>0</v>
      </c>
    </row>
    <row r="83" spans="1:6" ht="15.75" thickBot="1" x14ac:dyDescent="0.3">
      <c r="A83" s="78"/>
      <c r="B83" s="28"/>
      <c r="C83" s="28"/>
      <c r="D83" s="28"/>
      <c r="E83" s="28"/>
      <c r="F83" s="29"/>
    </row>
    <row r="84" spans="1:6" ht="15.75" thickBot="1" x14ac:dyDescent="0.3">
      <c r="A84" s="59" t="s">
        <v>71</v>
      </c>
      <c r="B84" s="99" t="s">
        <v>82</v>
      </c>
      <c r="C84" s="97"/>
      <c r="D84" s="97"/>
      <c r="E84" s="97"/>
      <c r="F84" s="98"/>
    </row>
    <row r="85" spans="1:6" x14ac:dyDescent="0.25">
      <c r="A85" s="96">
        <v>1</v>
      </c>
      <c r="B85" s="112" t="s">
        <v>46</v>
      </c>
      <c r="C85" s="109" t="s">
        <v>8</v>
      </c>
      <c r="D85" s="110">
        <v>1</v>
      </c>
      <c r="E85" s="85"/>
      <c r="F85" s="70">
        <f t="shared" ref="F85:F103" si="8">D85*E85</f>
        <v>0</v>
      </c>
    </row>
    <row r="86" spans="1:6" x14ac:dyDescent="0.25">
      <c r="A86" s="96">
        <v>2</v>
      </c>
      <c r="B86" s="112" t="s">
        <v>66</v>
      </c>
      <c r="C86" s="109" t="s">
        <v>18</v>
      </c>
      <c r="D86" s="110">
        <v>500</v>
      </c>
      <c r="E86" s="32"/>
      <c r="F86" s="70">
        <f t="shared" si="8"/>
        <v>0</v>
      </c>
    </row>
    <row r="87" spans="1:6" x14ac:dyDescent="0.25">
      <c r="A87" s="96">
        <v>3</v>
      </c>
      <c r="B87" s="112" t="s">
        <v>67</v>
      </c>
      <c r="C87" s="109" t="s">
        <v>14</v>
      </c>
      <c r="D87" s="110">
        <v>300</v>
      </c>
      <c r="E87" s="32"/>
      <c r="F87" s="70">
        <f t="shared" si="8"/>
        <v>0</v>
      </c>
    </row>
    <row r="88" spans="1:6" x14ac:dyDescent="0.25">
      <c r="A88" s="96">
        <v>4</v>
      </c>
      <c r="B88" s="112" t="s">
        <v>135</v>
      </c>
      <c r="C88" s="109" t="s">
        <v>14</v>
      </c>
      <c r="D88" s="110">
        <v>300</v>
      </c>
      <c r="E88" s="32"/>
      <c r="F88" s="70">
        <f t="shared" ref="F88" si="9">D88*E88</f>
        <v>0</v>
      </c>
    </row>
    <row r="89" spans="1:6" x14ac:dyDescent="0.25">
      <c r="A89" s="96">
        <v>5</v>
      </c>
      <c r="B89" s="112" t="s">
        <v>136</v>
      </c>
      <c r="C89" s="109" t="s">
        <v>14</v>
      </c>
      <c r="D89" s="110">
        <v>300</v>
      </c>
      <c r="E89" s="32"/>
      <c r="F89" s="70">
        <f t="shared" ref="F89" si="10">D89*E89</f>
        <v>0</v>
      </c>
    </row>
    <row r="90" spans="1:6" x14ac:dyDescent="0.25">
      <c r="A90" s="96">
        <v>6</v>
      </c>
      <c r="B90" s="112" t="s">
        <v>68</v>
      </c>
      <c r="C90" s="110" t="s">
        <v>8</v>
      </c>
      <c r="D90" s="110">
        <v>1</v>
      </c>
      <c r="E90" s="32"/>
      <c r="F90" s="70">
        <f t="shared" si="8"/>
        <v>0</v>
      </c>
    </row>
    <row r="91" spans="1:6" x14ac:dyDescent="0.25">
      <c r="A91" s="96">
        <v>7</v>
      </c>
      <c r="B91" s="112" t="s">
        <v>86</v>
      </c>
      <c r="C91" s="109" t="s">
        <v>13</v>
      </c>
      <c r="D91" s="110">
        <v>250</v>
      </c>
      <c r="E91" s="32"/>
      <c r="F91" s="70">
        <f t="shared" si="8"/>
        <v>0</v>
      </c>
    </row>
    <row r="92" spans="1:6" x14ac:dyDescent="0.25">
      <c r="A92" s="96">
        <v>8</v>
      </c>
      <c r="B92" s="112" t="s">
        <v>54</v>
      </c>
      <c r="C92" s="115"/>
      <c r="D92" s="115"/>
      <c r="E92" s="115"/>
      <c r="F92" s="116"/>
    </row>
    <row r="93" spans="1:6" x14ac:dyDescent="0.25">
      <c r="A93" s="96" t="s">
        <v>137</v>
      </c>
      <c r="B93" s="113" t="s">
        <v>93</v>
      </c>
      <c r="C93" s="110" t="s">
        <v>16</v>
      </c>
      <c r="D93" s="111">
        <v>5</v>
      </c>
      <c r="E93" s="32"/>
      <c r="F93" s="70">
        <f t="shared" si="8"/>
        <v>0</v>
      </c>
    </row>
    <row r="94" spans="1:6" x14ac:dyDescent="0.25">
      <c r="A94" s="96">
        <v>9</v>
      </c>
      <c r="B94" s="112" t="s">
        <v>87</v>
      </c>
      <c r="C94" s="110" t="s">
        <v>16</v>
      </c>
      <c r="D94" s="111">
        <v>5</v>
      </c>
      <c r="E94" s="32"/>
      <c r="F94" s="70">
        <f t="shared" si="8"/>
        <v>0</v>
      </c>
    </row>
    <row r="95" spans="1:6" x14ac:dyDescent="0.25">
      <c r="A95" s="100">
        <v>10</v>
      </c>
      <c r="B95" s="114" t="s">
        <v>84</v>
      </c>
      <c r="C95" s="115"/>
      <c r="D95" s="115"/>
      <c r="E95" s="115"/>
      <c r="F95" s="116"/>
    </row>
    <row r="96" spans="1:6" x14ac:dyDescent="0.25">
      <c r="A96" s="100" t="s">
        <v>115</v>
      </c>
      <c r="B96" s="113" t="s">
        <v>94</v>
      </c>
      <c r="C96" s="110" t="s">
        <v>95</v>
      </c>
      <c r="D96" s="111">
        <v>100</v>
      </c>
      <c r="E96" s="32"/>
      <c r="F96" s="70">
        <f t="shared" si="8"/>
        <v>0</v>
      </c>
    </row>
    <row r="97" spans="1:6" x14ac:dyDescent="0.25">
      <c r="A97" s="100" t="s">
        <v>116</v>
      </c>
      <c r="B97" s="113" t="s">
        <v>96</v>
      </c>
      <c r="C97" s="110" t="s">
        <v>95</v>
      </c>
      <c r="D97" s="111">
        <v>100</v>
      </c>
      <c r="E97" s="32"/>
      <c r="F97" s="70">
        <f t="shared" si="8"/>
        <v>0</v>
      </c>
    </row>
    <row r="98" spans="1:6" x14ac:dyDescent="0.25">
      <c r="A98" s="100" t="s">
        <v>117</v>
      </c>
      <c r="B98" s="113" t="s">
        <v>97</v>
      </c>
      <c r="C98" s="110" t="s">
        <v>95</v>
      </c>
      <c r="D98" s="111">
        <v>50</v>
      </c>
      <c r="E98" s="32"/>
      <c r="F98" s="70">
        <f t="shared" si="8"/>
        <v>0</v>
      </c>
    </row>
    <row r="99" spans="1:6" x14ac:dyDescent="0.25">
      <c r="A99" s="100" t="s">
        <v>138</v>
      </c>
      <c r="B99" s="113" t="s">
        <v>98</v>
      </c>
      <c r="C99" s="110" t="s">
        <v>95</v>
      </c>
      <c r="D99" s="111">
        <v>50</v>
      </c>
      <c r="E99" s="32"/>
      <c r="F99" s="70">
        <f t="shared" si="8"/>
        <v>0</v>
      </c>
    </row>
    <row r="100" spans="1:6" x14ac:dyDescent="0.25">
      <c r="A100" s="100">
        <v>11</v>
      </c>
      <c r="B100" s="114" t="s">
        <v>85</v>
      </c>
      <c r="C100" s="115"/>
      <c r="D100" s="115"/>
      <c r="E100" s="115"/>
      <c r="F100" s="116"/>
    </row>
    <row r="101" spans="1:6" x14ac:dyDescent="0.25">
      <c r="A101" s="100" t="s">
        <v>139</v>
      </c>
      <c r="B101" s="113" t="s">
        <v>133</v>
      </c>
      <c r="C101" s="110" t="s">
        <v>28</v>
      </c>
      <c r="D101" s="111">
        <v>1</v>
      </c>
      <c r="E101" s="32"/>
      <c r="F101" s="70">
        <f t="shared" si="8"/>
        <v>0</v>
      </c>
    </row>
    <row r="102" spans="1:6" x14ac:dyDescent="0.25">
      <c r="A102" s="100" t="s">
        <v>140</v>
      </c>
      <c r="B102" s="113" t="s">
        <v>99</v>
      </c>
      <c r="C102" s="110" t="s">
        <v>28</v>
      </c>
      <c r="D102" s="111">
        <v>2</v>
      </c>
      <c r="E102" s="32"/>
      <c r="F102" s="70">
        <f t="shared" si="8"/>
        <v>0</v>
      </c>
    </row>
    <row r="103" spans="1:6" x14ac:dyDescent="0.25">
      <c r="A103" s="100" t="s">
        <v>141</v>
      </c>
      <c r="B103" s="113" t="s">
        <v>100</v>
      </c>
      <c r="C103" s="110" t="s">
        <v>28</v>
      </c>
      <c r="D103" s="111">
        <v>2</v>
      </c>
      <c r="E103" s="32"/>
      <c r="F103" s="70">
        <f t="shared" si="8"/>
        <v>0</v>
      </c>
    </row>
    <row r="104" spans="1:6" ht="15.75" thickBot="1" x14ac:dyDescent="0.3">
      <c r="A104" s="100">
        <v>12</v>
      </c>
      <c r="B104" s="114" t="s">
        <v>134</v>
      </c>
      <c r="C104" s="110" t="s">
        <v>8</v>
      </c>
      <c r="D104" s="111">
        <v>1</v>
      </c>
      <c r="E104" s="32"/>
      <c r="F104" s="70">
        <f t="shared" ref="F104" si="11">D104*E104</f>
        <v>0</v>
      </c>
    </row>
    <row r="105" spans="1:6" ht="15.75" thickBot="1" x14ac:dyDescent="0.3">
      <c r="A105" s="9" t="s">
        <v>83</v>
      </c>
      <c r="B105" s="9"/>
      <c r="C105" s="10"/>
      <c r="D105" s="10"/>
      <c r="E105" s="10"/>
      <c r="F105" s="36">
        <f>SUM(F85:F103)</f>
        <v>0</v>
      </c>
    </row>
    <row r="106" spans="1:6" ht="15.75" thickBot="1" x14ac:dyDescent="0.3">
      <c r="A106" s="12"/>
      <c r="B106" s="13"/>
      <c r="C106" s="13"/>
      <c r="D106" s="13"/>
      <c r="E106" s="13"/>
      <c r="F106" s="14"/>
    </row>
    <row r="107" spans="1:6" ht="17.25" thickTop="1" thickBot="1" x14ac:dyDescent="0.3">
      <c r="A107" s="119" t="s">
        <v>19</v>
      </c>
      <c r="B107" s="120"/>
      <c r="C107" s="120"/>
      <c r="D107" s="120"/>
      <c r="E107" s="120"/>
      <c r="F107" s="121"/>
    </row>
    <row r="108" spans="1:6" ht="16.5" thickTop="1" thickBot="1" x14ac:dyDescent="0.3">
      <c r="A108" s="37"/>
      <c r="B108" s="55"/>
      <c r="C108" s="55"/>
      <c r="D108" s="55"/>
      <c r="E108" s="38"/>
      <c r="F108" s="39"/>
    </row>
    <row r="109" spans="1:6" x14ac:dyDescent="0.25">
      <c r="A109" s="40" t="s">
        <v>20</v>
      </c>
      <c r="B109" s="41"/>
      <c r="C109" s="41"/>
      <c r="D109" s="41"/>
      <c r="E109" s="42"/>
      <c r="F109" s="117">
        <f>F9</f>
        <v>0</v>
      </c>
    </row>
    <row r="110" spans="1:6" ht="15.75" thickBot="1" x14ac:dyDescent="0.3">
      <c r="A110" s="43"/>
      <c r="B110" s="38"/>
      <c r="C110" s="38"/>
      <c r="D110" s="38"/>
      <c r="E110" s="39"/>
      <c r="F110" s="118"/>
    </row>
    <row r="111" spans="1:6" x14ac:dyDescent="0.25">
      <c r="A111" s="40" t="s">
        <v>69</v>
      </c>
      <c r="B111" s="41"/>
      <c r="C111" s="41"/>
      <c r="D111" s="41"/>
      <c r="E111" s="42"/>
      <c r="F111" s="117">
        <f>F27</f>
        <v>0</v>
      </c>
    </row>
    <row r="112" spans="1:6" ht="15.75" thickBot="1" x14ac:dyDescent="0.3">
      <c r="A112" s="44"/>
      <c r="B112" s="55"/>
      <c r="C112" s="55"/>
      <c r="D112" s="55"/>
      <c r="E112" s="45"/>
      <c r="F112" s="118"/>
    </row>
    <row r="113" spans="1:6" x14ac:dyDescent="0.25">
      <c r="A113" s="40" t="s">
        <v>70</v>
      </c>
      <c r="B113" s="41"/>
      <c r="C113" s="41"/>
      <c r="D113" s="41"/>
      <c r="E113" s="42"/>
      <c r="F113" s="117">
        <f>F45</f>
        <v>0</v>
      </c>
    </row>
    <row r="114" spans="1:6" ht="15.75" thickBot="1" x14ac:dyDescent="0.3">
      <c r="A114" s="43"/>
      <c r="B114" s="38"/>
      <c r="C114" s="38"/>
      <c r="D114" s="38"/>
      <c r="E114" s="39"/>
      <c r="F114" s="118"/>
    </row>
    <row r="115" spans="1:6" x14ac:dyDescent="0.25">
      <c r="A115" s="40" t="s">
        <v>89</v>
      </c>
      <c r="B115" s="55"/>
      <c r="C115" s="55"/>
      <c r="D115" s="55"/>
      <c r="E115" s="45"/>
      <c r="F115" s="117">
        <f>F64</f>
        <v>0</v>
      </c>
    </row>
    <row r="116" spans="1:6" ht="15.75" thickBot="1" x14ac:dyDescent="0.3">
      <c r="A116" s="37"/>
      <c r="B116" s="38"/>
      <c r="C116" s="38"/>
      <c r="D116" s="38"/>
      <c r="E116" s="39"/>
      <c r="F116" s="124"/>
    </row>
    <row r="117" spans="1:6" x14ac:dyDescent="0.25">
      <c r="A117" s="40" t="s">
        <v>90</v>
      </c>
      <c r="B117" s="55"/>
      <c r="C117" s="55"/>
      <c r="D117" s="55"/>
      <c r="E117" s="45"/>
      <c r="F117" s="117">
        <f>F82</f>
        <v>0</v>
      </c>
    </row>
    <row r="118" spans="1:6" ht="15.75" thickBot="1" x14ac:dyDescent="0.3">
      <c r="A118" s="37"/>
      <c r="B118" s="38"/>
      <c r="C118" s="38"/>
      <c r="D118" s="38"/>
      <c r="E118" s="39"/>
      <c r="F118" s="124"/>
    </row>
    <row r="119" spans="1:6" x14ac:dyDescent="0.25">
      <c r="A119" s="46" t="s">
        <v>21</v>
      </c>
      <c r="B119" s="55"/>
      <c r="C119" s="55"/>
      <c r="D119" s="55"/>
      <c r="E119" s="45"/>
      <c r="F119" s="117">
        <f>F109+F111+F113+F115+F117</f>
        <v>0</v>
      </c>
    </row>
    <row r="120" spans="1:6" ht="15.75" thickBot="1" x14ac:dyDescent="0.3">
      <c r="A120" s="37"/>
      <c r="B120" s="55"/>
      <c r="C120" s="55"/>
      <c r="D120" s="55"/>
      <c r="E120" s="45"/>
      <c r="F120" s="118"/>
    </row>
    <row r="121" spans="1:6" x14ac:dyDescent="0.25">
      <c r="A121" s="40" t="s">
        <v>91</v>
      </c>
      <c r="B121" s="41"/>
      <c r="C121" s="41"/>
      <c r="D121" s="41"/>
      <c r="E121" s="42"/>
      <c r="F121" s="117">
        <f>F105</f>
        <v>0</v>
      </c>
    </row>
    <row r="122" spans="1:6" ht="15.75" thickBot="1" x14ac:dyDescent="0.3">
      <c r="A122" s="37"/>
      <c r="B122" s="38"/>
      <c r="C122" s="38"/>
      <c r="D122" s="38"/>
      <c r="E122" s="39"/>
      <c r="F122" s="118"/>
    </row>
    <row r="123" spans="1:6" x14ac:dyDescent="0.25">
      <c r="A123" s="46" t="s">
        <v>22</v>
      </c>
      <c r="B123" s="41"/>
      <c r="C123" s="41"/>
      <c r="D123" s="41"/>
      <c r="E123" s="42"/>
      <c r="F123" s="117">
        <f>F119+F121</f>
        <v>0</v>
      </c>
    </row>
    <row r="124" spans="1:6" ht="15.75" thickBot="1" x14ac:dyDescent="0.3">
      <c r="A124" s="47"/>
      <c r="B124" s="38"/>
      <c r="C124" s="38"/>
      <c r="D124" s="38"/>
      <c r="E124" s="39"/>
      <c r="F124" s="118"/>
    </row>
    <row r="125" spans="1:6" x14ac:dyDescent="0.25">
      <c r="A125" s="48" t="s">
        <v>23</v>
      </c>
      <c r="B125" s="55"/>
      <c r="C125" s="55"/>
      <c r="D125" s="55"/>
      <c r="E125" s="45"/>
      <c r="F125" s="117">
        <f>F123*0.13</f>
        <v>0</v>
      </c>
    </row>
    <row r="126" spans="1:6" ht="15.75" thickBot="1" x14ac:dyDescent="0.3">
      <c r="A126" s="48"/>
      <c r="B126" s="55"/>
      <c r="C126" s="55"/>
      <c r="D126" s="55"/>
      <c r="E126" s="45"/>
      <c r="F126" s="118"/>
    </row>
    <row r="127" spans="1:6" x14ac:dyDescent="0.25">
      <c r="A127" s="46" t="s">
        <v>24</v>
      </c>
      <c r="B127" s="41"/>
      <c r="C127" s="41"/>
      <c r="D127" s="41"/>
      <c r="E127" s="42"/>
      <c r="F127" s="117">
        <f>F123+F125</f>
        <v>0</v>
      </c>
    </row>
    <row r="128" spans="1:6" ht="15.75" thickBot="1" x14ac:dyDescent="0.3">
      <c r="A128" s="47"/>
      <c r="B128" s="38"/>
      <c r="C128" s="38"/>
      <c r="D128" s="38"/>
      <c r="E128" s="39"/>
      <c r="F128" s="118"/>
    </row>
    <row r="129" spans="1:6" x14ac:dyDescent="0.25">
      <c r="A129" s="122" t="s">
        <v>25</v>
      </c>
      <c r="B129" s="122"/>
      <c r="C129" s="122"/>
      <c r="D129" s="122"/>
      <c r="E129" s="122"/>
      <c r="F129" s="122"/>
    </row>
    <row r="130" spans="1:6" x14ac:dyDescent="0.25">
      <c r="A130" s="123"/>
      <c r="B130" s="123"/>
      <c r="C130" s="123"/>
      <c r="D130" s="123"/>
      <c r="E130" s="123"/>
      <c r="F130" s="123"/>
    </row>
    <row r="131" spans="1:6" x14ac:dyDescent="0.25">
      <c r="A131" s="49"/>
      <c r="B131" s="49"/>
      <c r="C131" s="49"/>
      <c r="D131" s="49"/>
      <c r="E131" s="49"/>
      <c r="F131" s="49"/>
    </row>
  </sheetData>
  <sheetProtection algorithmName="SHA-512" hashValue="SyV3lWgrQedhjrywp6Gai2xSxOWHGGTjLMIcTuB2enixaGQd0BaT/xzm7F/lA/dd8tQzo4by84LLDkCxVZJAag==" saltValue="g0T3Si3A6w2EHnus7v5IYw==" spinCount="100000" sheet="1" objects="1" scenarios="1" selectLockedCells="1"/>
  <mergeCells count="32">
    <mergeCell ref="C62:F62"/>
    <mergeCell ref="B66:F66"/>
    <mergeCell ref="B47:F47"/>
    <mergeCell ref="C13:F13"/>
    <mergeCell ref="C33:F33"/>
    <mergeCell ref="C18:F18"/>
    <mergeCell ref="C22:F22"/>
    <mergeCell ref="C38:F38"/>
    <mergeCell ref="A45:E45"/>
    <mergeCell ref="A27:E27"/>
    <mergeCell ref="A28:F28"/>
    <mergeCell ref="B29:F29"/>
    <mergeCell ref="A2:F5"/>
    <mergeCell ref="B7:F7"/>
    <mergeCell ref="A9:E9"/>
    <mergeCell ref="A10:F10"/>
    <mergeCell ref="B11:F11"/>
    <mergeCell ref="F127:F128"/>
    <mergeCell ref="A129:F130"/>
    <mergeCell ref="F109:F110"/>
    <mergeCell ref="F111:F112"/>
    <mergeCell ref="F113:F114"/>
    <mergeCell ref="F119:F120"/>
    <mergeCell ref="F121:F122"/>
    <mergeCell ref="F117:F118"/>
    <mergeCell ref="F115:F116"/>
    <mergeCell ref="C95:F95"/>
    <mergeCell ref="C100:F100"/>
    <mergeCell ref="C92:F92"/>
    <mergeCell ref="F123:F124"/>
    <mergeCell ref="F125:F126"/>
    <mergeCell ref="A107:F107"/>
  </mergeCells>
  <phoneticPr fontId="11" type="noConversion"/>
  <pageMargins left="0.7" right="0.7" top="0.75" bottom="0.75" header="0.3" footer="0.3"/>
  <pageSetup scale="5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 Maunula</dc:creator>
  <cp:lastModifiedBy>Alyssa Deschene</cp:lastModifiedBy>
  <cp:lastPrinted>2025-12-05T19:23:25Z</cp:lastPrinted>
  <dcterms:created xsi:type="dcterms:W3CDTF">2025-12-02T21:38:27Z</dcterms:created>
  <dcterms:modified xsi:type="dcterms:W3CDTF">2026-01-28T16:03:19Z</dcterms:modified>
</cp:coreProperties>
</file>